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20" yWindow="64656" windowWidth="22020" windowHeight="10740" tabRatio="232" activeTab="0"/>
  </bookViews>
  <sheets>
    <sheet name="DC Powering 1U Server Rack" sheetId="1" r:id="rId1"/>
  </sheets>
  <definedNames/>
  <calcPr fullCalcOnLoad="1"/>
</workbook>
</file>

<file path=xl/comments1.xml><?xml version="1.0" encoding="utf-8"?>
<comments xmlns="http://schemas.openxmlformats.org/spreadsheetml/2006/main">
  <authors>
    <author>Arshad Mansoor</author>
  </authors>
  <commentList>
    <comment ref="A1" authorId="0">
      <text>
        <r>
          <rPr>
            <sz val="8"/>
            <rFont val="Tahoma"/>
            <family val="0"/>
          </rPr>
          <t>Work Funded by CEC PIER Program on Data Center Efficiency Administered by LBNL</t>
        </r>
      </text>
    </comment>
    <comment ref="B14" authorId="0">
      <text>
        <r>
          <rPr>
            <b/>
            <sz val="8"/>
            <rFont val="Tahoma"/>
            <family val="0"/>
          </rPr>
          <t xml:space="preserve">100% duty Cycle; </t>
        </r>
        <r>
          <rPr>
            <sz val="8"/>
            <rFont val="Tahoma"/>
            <family val="0"/>
          </rPr>
          <t xml:space="preserve">
Very Conservative Estimate of Typical Power Consumption</t>
        </r>
      </text>
    </comment>
  </commentList>
</comments>
</file>

<file path=xl/sharedStrings.xml><?xml version="1.0" encoding="utf-8"?>
<sst xmlns="http://schemas.openxmlformats.org/spreadsheetml/2006/main" count="76" uniqueCount="71">
  <si>
    <r>
      <t xml:space="preserve">4 </t>
    </r>
    <r>
      <rPr>
        <sz val="10"/>
        <rFont val="Verdana"/>
        <family val="0"/>
      </rPr>
      <t>Artesyn Dual Output (5V/3.3V)Quarter Brick; Product Spec http://www.artesyn.com/powergroup/quarter_brick.htm</t>
    </r>
  </si>
  <si>
    <t>Calculations Based on Typical Power Budget for a Dual 2.4 GHz Xeon Processor based 1U Server Rack</t>
  </si>
  <si>
    <r>
      <t>Input Data (</t>
    </r>
    <r>
      <rPr>
        <b/>
        <i/>
        <sz val="8"/>
        <color indexed="12"/>
        <rFont val="Arial"/>
        <family val="2"/>
      </rPr>
      <t>Fill in Values (Blue Boxes) for the Data and Assumptions Used for the Analysis</t>
    </r>
    <r>
      <rPr>
        <b/>
        <sz val="10"/>
        <color indexed="12"/>
        <rFont val="Arial"/>
        <family val="2"/>
      </rPr>
      <t>)</t>
    </r>
  </si>
  <si>
    <t>Results of Energy Savings Estimate</t>
  </si>
  <si>
    <t>Only Energy Relating Savings Considered; Other Savings such as Size, Heat Sink Cost not considered</t>
  </si>
  <si>
    <t xml:space="preserve">Power Conversion Efficiency </t>
  </si>
  <si>
    <t>Energy Savings Estimate for One RACK of 1U Servers with High Efficiency Power Conversion</t>
  </si>
  <si>
    <t>High Efficiency Case</t>
  </si>
  <si>
    <t>Reduction in Air Conditioning Power (Watt)</t>
  </si>
  <si>
    <t>Total Savings (Watt)</t>
  </si>
  <si>
    <t>Yearly Energy  Savings (MWh)</t>
  </si>
  <si>
    <t>Yearly Energy Savings ($)</t>
  </si>
  <si>
    <t>NPV of Savings ($)</t>
  </si>
  <si>
    <t>UPS</t>
  </si>
  <si>
    <t>AC/DC PS</t>
  </si>
  <si>
    <t>Number of 1U Servers Per Rack</t>
  </si>
  <si>
    <t>1U Dual Processor Server Power Budget</t>
  </si>
  <si>
    <t>Typical (W)</t>
  </si>
  <si>
    <t>Maximum (W)</t>
  </si>
  <si>
    <t>Dual Processor Power (@1.75V DC)</t>
  </si>
  <si>
    <t>Mother Board, PCI Card, DDR Memory and Other Peripheral DC Power Consumption (@12V, 5V and 3.3V DC)</t>
  </si>
  <si>
    <t>Electricity Cost</t>
  </si>
  <si>
    <t>Cents/Kwh</t>
  </si>
  <si>
    <t>Life Time</t>
  </si>
  <si>
    <t>years</t>
  </si>
  <si>
    <t>Discount Rate</t>
  </si>
  <si>
    <t>percent</t>
  </si>
  <si>
    <t>Overall Cooling System Efficiency</t>
  </si>
  <si>
    <t>Total AC Input Power Consumption for one 1U dual Processor Server</t>
  </si>
  <si>
    <t>Base Case</t>
  </si>
  <si>
    <t>Reduction in Power Loss</t>
  </si>
  <si>
    <t>VRM Output Power</t>
  </si>
  <si>
    <t>Dual 2.4GHz Xeon 1U Server Power Budget</t>
  </si>
  <si>
    <t>VRM Input Power</t>
  </si>
  <si>
    <t>Total DC Power</t>
  </si>
  <si>
    <t>PS Input AC Power</t>
  </si>
  <si>
    <t>UPS Input Power</t>
  </si>
  <si>
    <t>2.4 GHz Dual Xeon Processor Based 1U Server Power Budget</t>
  </si>
  <si>
    <r>
      <t xml:space="preserve">Calculating Energy Savings Using High Efficiency DC Power Architecture in a  Server Application; </t>
    </r>
    <r>
      <rPr>
        <b/>
        <sz val="8"/>
        <rFont val="Arial"/>
        <family val="2"/>
      </rPr>
      <t xml:space="preserve">Rev 0.0, 04/10/2004 </t>
    </r>
    <r>
      <rPr>
        <b/>
        <i/>
        <sz val="8"/>
        <color indexed="10"/>
        <rFont val="Arial"/>
        <family val="2"/>
      </rPr>
      <t>Pls send comments to amansoor@epri-peac.com</t>
    </r>
  </si>
  <si>
    <t>Calculations</t>
  </si>
  <si>
    <t>AC</t>
  </si>
  <si>
    <t>DC</t>
  </si>
  <si>
    <t>VRM Out</t>
  </si>
  <si>
    <t>VRM In</t>
  </si>
  <si>
    <t>AC/DC PS Out</t>
  </si>
  <si>
    <t>AC Power Architecture</t>
  </si>
  <si>
    <t>DC Power Architecture</t>
  </si>
  <si>
    <t>Total input Power(Watt)</t>
  </si>
  <si>
    <t>AC/DC PS in</t>
  </si>
  <si>
    <t>NA</t>
  </si>
  <si>
    <t>AC Powering</t>
  </si>
  <si>
    <t>UPS Out</t>
  </si>
  <si>
    <t>DC Powering</t>
  </si>
  <si>
    <t>UPS in</t>
  </si>
  <si>
    <t>DC/DC VRM (12V-1.75V)</t>
  </si>
  <si>
    <t>Net Savings</t>
  </si>
  <si>
    <t>DC/DC (48V-12V)</t>
  </si>
  <si>
    <t>Total Savings Per Server</t>
  </si>
  <si>
    <t>12V Out</t>
  </si>
  <si>
    <t>DC/DC (48V-5V/3.3V)</t>
  </si>
  <si>
    <t>12V In</t>
  </si>
  <si>
    <t>Nextek Power Module (AC/DC Rectifier)</t>
  </si>
  <si>
    <t>5V/3.3V Out</t>
  </si>
  <si>
    <t>5V/3.3V In</t>
  </si>
  <si>
    <t>Nextek Out</t>
  </si>
  <si>
    <t>Nextek in</t>
  </si>
  <si>
    <t>Watt/Ton</t>
  </si>
  <si>
    <r>
      <t xml:space="preserve">Industry Partners </t>
    </r>
    <r>
      <rPr>
        <i/>
        <sz val="8"/>
        <rFont val="Arial"/>
        <family val="2"/>
      </rPr>
      <t>(There are other potential technologies that can be used as part of the DC Powering Architecture Demonstration)</t>
    </r>
  </si>
  <si>
    <r>
      <t xml:space="preserve">1 </t>
    </r>
    <r>
      <rPr>
        <sz val="10"/>
        <rFont val="Verdana"/>
        <family val="0"/>
      </rPr>
      <t>Nextek Power System; Product Spec: http://www.nextekpower.com/Products.htm#specs</t>
    </r>
  </si>
  <si>
    <r>
      <t xml:space="preserve">2 </t>
    </r>
    <r>
      <rPr>
        <sz val="10"/>
        <rFont val="Verdana"/>
        <family val="0"/>
      </rPr>
      <t>Taxaco Cobasys NiMh Stationery Battery; Product Spec: http://www.txobattery.com/product_information/prodInfo_stationary.htm</t>
    </r>
  </si>
  <si>
    <r>
      <t xml:space="preserve">3 </t>
    </r>
    <r>
      <rPr>
        <sz val="10"/>
        <rFont val="Verdana"/>
        <family val="0"/>
      </rPr>
      <t>Artesyn Intermediate 12V Output DC-DC Converter; Product Spec: http://www.artesyn.com/powergroup/int_bus_conv.htm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</si>
</sst>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3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sz val="8"/>
      <color indexed="8"/>
      <name val="Arial"/>
      <family val="2"/>
    </font>
    <font>
      <b/>
      <sz val="5"/>
      <color indexed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sz val="8"/>
      <name val="Verdana"/>
      <family val="0"/>
    </font>
    <font>
      <sz val="12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color indexed="47"/>
      <name val="Arial"/>
      <family val="2"/>
    </font>
    <font>
      <sz val="10"/>
      <color indexed="47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vertAlign val="superscript"/>
      <sz val="8"/>
      <color indexed="8"/>
      <name val="Arial"/>
      <family val="2"/>
    </font>
    <font>
      <sz val="7"/>
      <color indexed="56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b/>
      <sz val="8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12"/>
      </right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4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vertical="center"/>
    </xf>
    <xf numFmtId="0" fontId="20" fillId="0" borderId="0" xfId="0" applyFont="1" applyFill="1" applyAlignment="1">
      <alignment/>
    </xf>
    <xf numFmtId="0" fontId="15" fillId="0" borderId="1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wrapText="1"/>
    </xf>
    <xf numFmtId="0" fontId="15" fillId="0" borderId="0" xfId="0" applyFont="1" applyAlignment="1">
      <alignment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2" borderId="6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2" borderId="7" xfId="0" applyFont="1" applyFill="1" applyBorder="1" applyAlignment="1">
      <alignment vertical="center" wrapText="1"/>
    </xf>
    <xf numFmtId="1" fontId="15" fillId="2" borderId="8" xfId="0" applyNumberFormat="1" applyFont="1" applyFill="1" applyBorder="1" applyAlignment="1">
      <alignment horizontal="center" vertical="center"/>
    </xf>
    <xf numFmtId="8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 horizontal="center"/>
    </xf>
    <xf numFmtId="2" fontId="15" fillId="2" borderId="9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right" vertical="center" wrapText="1"/>
    </xf>
    <xf numFmtId="0" fontId="23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5" fillId="0" borderId="10" xfId="0" applyFont="1" applyBorder="1" applyAlignment="1">
      <alignment horizontal="right" vertical="center" wrapText="1"/>
    </xf>
    <xf numFmtId="0" fontId="15" fillId="0" borderId="0" xfId="0" applyFont="1" applyAlignment="1">
      <alignment horizontal="center"/>
    </xf>
    <xf numFmtId="0" fontId="15" fillId="0" borderId="11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right" vertical="center" wrapText="1"/>
    </xf>
    <xf numFmtId="165" fontId="21" fillId="0" borderId="12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horizontal="right" vertical="center" wrapText="1"/>
    </xf>
    <xf numFmtId="1" fontId="21" fillId="0" borderId="12" xfId="0" applyNumberFormat="1" applyFont="1" applyBorder="1" applyAlignment="1">
      <alignment horizontal="center" vertical="center"/>
    </xf>
    <xf numFmtId="9" fontId="21" fillId="0" borderId="16" xfId="0" applyNumberFormat="1" applyFont="1" applyBorder="1" applyAlignment="1">
      <alignment horizontal="center" vertical="center"/>
    </xf>
    <xf numFmtId="1" fontId="21" fillId="0" borderId="4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 vertical="center" wrapText="1"/>
    </xf>
    <xf numFmtId="0" fontId="11" fillId="3" borderId="0" xfId="0" applyFont="1" applyFill="1" applyAlignment="1">
      <alignment/>
    </xf>
    <xf numFmtId="0" fontId="25" fillId="3" borderId="0" xfId="0" applyFont="1" applyFill="1" applyAlignment="1">
      <alignment/>
    </xf>
    <xf numFmtId="0" fontId="15" fillId="0" borderId="5" xfId="0" applyFont="1" applyBorder="1" applyAlignment="1">
      <alignment vertical="center" wrapText="1"/>
    </xf>
    <xf numFmtId="9" fontId="21" fillId="0" borderId="4" xfId="0" applyNumberFormat="1" applyFont="1" applyBorder="1" applyAlignment="1">
      <alignment horizontal="center" vertical="center"/>
    </xf>
    <xf numFmtId="0" fontId="11" fillId="4" borderId="7" xfId="0" applyFont="1" applyFill="1" applyBorder="1" applyAlignment="1">
      <alignment vertical="center" wrapText="1"/>
    </xf>
    <xf numFmtId="1" fontId="11" fillId="4" borderId="8" xfId="0" applyNumberFormat="1" applyFont="1" applyFill="1" applyBorder="1" applyAlignment="1">
      <alignment horizontal="center" vertical="center"/>
    </xf>
    <xf numFmtId="2" fontId="11" fillId="4" borderId="4" xfId="0" applyNumberFormat="1" applyFont="1" applyFill="1" applyBorder="1" applyAlignment="1">
      <alignment horizontal="center" vertical="center"/>
    </xf>
    <xf numFmtId="164" fontId="11" fillId="4" borderId="4" xfId="0" applyNumberFormat="1" applyFont="1" applyFill="1" applyBorder="1" applyAlignment="1">
      <alignment horizontal="center" vertical="center"/>
    </xf>
    <xf numFmtId="6" fontId="11" fillId="4" borderId="17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vertical="center" wrapText="1"/>
    </xf>
    <xf numFmtId="1" fontId="15" fillId="2" borderId="18" xfId="0" applyNumberFormat="1" applyFont="1" applyFill="1" applyBorder="1" applyAlignment="1">
      <alignment horizontal="center" vertical="center"/>
    </xf>
    <xf numFmtId="164" fontId="15" fillId="2" borderId="9" xfId="0" applyNumberFormat="1" applyFont="1" applyFill="1" applyBorder="1" applyAlignment="1">
      <alignment horizontal="center" vertical="center"/>
    </xf>
    <xf numFmtId="164" fontId="15" fillId="2" borderId="19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1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6" fontId="22" fillId="0" borderId="0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5" fillId="0" borderId="20" xfId="0" applyFont="1" applyBorder="1" applyAlignment="1">
      <alignment horizontal="right" vertical="center" wrapText="1"/>
    </xf>
    <xf numFmtId="0" fontId="21" fillId="0" borderId="21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0" fillId="3" borderId="0" xfId="0" applyFill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8" fillId="5" borderId="0" xfId="0" applyFont="1" applyFill="1" applyAlignment="1">
      <alignment wrapText="1"/>
    </xf>
    <xf numFmtId="0" fontId="3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5" fillId="2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5" fillId="2" borderId="25" xfId="0" applyFont="1" applyFill="1" applyBorder="1" applyAlignment="1">
      <alignment horizontal="right" vertical="center" wrapText="1"/>
    </xf>
    <xf numFmtId="0" fontId="0" fillId="2" borderId="9" xfId="0" applyFill="1" applyBorder="1" applyAlignment="1">
      <alignment horizontal="right"/>
    </xf>
    <xf numFmtId="0" fontId="15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0" fontId="24" fillId="3" borderId="0" xfId="0" applyFont="1" applyFill="1" applyAlignment="1">
      <alignment horizontal="left" wrapText="1"/>
    </xf>
    <xf numFmtId="0" fontId="15" fillId="0" borderId="4" xfId="0" applyFont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6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5" fillId="7" borderId="0" xfId="0" applyFont="1" applyFill="1" applyAlignment="1">
      <alignment horizont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vertical="center"/>
    </xf>
    <xf numFmtId="0" fontId="18" fillId="8" borderId="0" xfId="0" applyFont="1" applyFill="1" applyAlignment="1">
      <alignment vertical="center" wrapText="1"/>
    </xf>
    <xf numFmtId="0" fontId="19" fillId="8" borderId="0" xfId="0" applyFont="1" applyFill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39</xdr:row>
      <xdr:rowOff>114300</xdr:rowOff>
    </xdr:from>
    <xdr:to>
      <xdr:col>11</xdr:col>
      <xdr:colOff>28575</xdr:colOff>
      <xdr:row>47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5581650" y="8848725"/>
          <a:ext cx="1743075" cy="1219200"/>
          <a:chOff x="506" y="1455"/>
          <a:chExt cx="252" cy="154"/>
        </a:xfrm>
        <a:solidFill>
          <a:srgbClr val="FFFFFF"/>
        </a:solidFill>
      </xdr:grpSpPr>
      <xdr:pic>
        <xdr:nvPicPr>
          <xdr:cNvPr id="2" name="Picture 2" descr="Narrow input IBCs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06" y="1455"/>
            <a:ext cx="243" cy="15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3"/>
          <xdr:cNvSpPr>
            <a:spLocks/>
          </xdr:cNvSpPr>
        </xdr:nvSpPr>
        <xdr:spPr>
          <a:xfrm>
            <a:off x="592" y="1463"/>
            <a:ext cx="146" cy="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609" y="1502"/>
            <a:ext cx="132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631" y="1518"/>
            <a:ext cx="127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653" y="1533"/>
            <a:ext cx="82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15</xdr:row>
      <xdr:rowOff>238125</xdr:rowOff>
    </xdr:from>
    <xdr:to>
      <xdr:col>4</xdr:col>
      <xdr:colOff>390525</xdr:colOff>
      <xdr:row>16</xdr:row>
      <xdr:rowOff>85725</xdr:rowOff>
    </xdr:to>
    <xdr:sp>
      <xdr:nvSpPr>
        <xdr:cNvPr id="7" name="AutoShape 7"/>
        <xdr:cNvSpPr>
          <a:spLocks/>
        </xdr:cNvSpPr>
      </xdr:nvSpPr>
      <xdr:spPr>
        <a:xfrm>
          <a:off x="2619375" y="5610225"/>
          <a:ext cx="838200" cy="571500"/>
        </a:xfrm>
        <a:prstGeom prst="rightArrow">
          <a:avLst/>
        </a:prstGeom>
        <a:solidFill>
          <a:srgbClr val="00CC9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120V AC</a:t>
          </a:r>
          <a:r>
            <a:rPr lang="en-US" cap="none" sz="800" b="0" i="0" u="none" baseline="0">
              <a:solidFill>
                <a:srgbClr val="000000"/>
              </a:solidFill>
            </a:rPr>
            <a:t> 
</a:t>
          </a:r>
        </a:p>
      </xdr:txBody>
    </xdr:sp>
    <xdr:clientData/>
  </xdr:twoCellAnchor>
  <xdr:twoCellAnchor>
    <xdr:from>
      <xdr:col>4</xdr:col>
      <xdr:colOff>390525</xdr:colOff>
      <xdr:row>15</xdr:row>
      <xdr:rowOff>114300</xdr:rowOff>
    </xdr:from>
    <xdr:to>
      <xdr:col>6</xdr:col>
      <xdr:colOff>333375</xdr:colOff>
      <xdr:row>17</xdr:row>
      <xdr:rowOff>123825</xdr:rowOff>
    </xdr:to>
    <xdr:pic>
      <xdr:nvPicPr>
        <xdr:cNvPr id="8" name="Picture 8"/>
        <xdr:cNvPicPr preferRelativeResize="1">
          <a:picLocks noChangeAspect="0"/>
        </xdr:cNvPicPr>
      </xdr:nvPicPr>
      <xdr:blipFill>
        <a:blip r:embed="rId2"/>
        <a:srcRect l="4359" t="3410" r="5169" b="2239"/>
        <a:stretch>
          <a:fillRect/>
        </a:stretch>
      </xdr:blipFill>
      <xdr:spPr>
        <a:xfrm>
          <a:off x="3457575" y="5486400"/>
          <a:ext cx="1143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571500</xdr:colOff>
      <xdr:row>14</xdr:row>
      <xdr:rowOff>238125</xdr:rowOff>
    </xdr:from>
    <xdr:to>
      <xdr:col>9</xdr:col>
      <xdr:colOff>485775</xdr:colOff>
      <xdr:row>18</xdr:row>
      <xdr:rowOff>133350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67350" y="5305425"/>
          <a:ext cx="10763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15</xdr:row>
      <xdr:rowOff>276225</xdr:rowOff>
    </xdr:from>
    <xdr:to>
      <xdr:col>7</xdr:col>
      <xdr:colOff>533400</xdr:colOff>
      <xdr:row>16</xdr:row>
      <xdr:rowOff>114300</xdr:rowOff>
    </xdr:to>
    <xdr:sp>
      <xdr:nvSpPr>
        <xdr:cNvPr id="10" name="AutoShape 13"/>
        <xdr:cNvSpPr>
          <a:spLocks/>
        </xdr:cNvSpPr>
      </xdr:nvSpPr>
      <xdr:spPr>
        <a:xfrm>
          <a:off x="4600575" y="5648325"/>
          <a:ext cx="828675" cy="561975"/>
        </a:xfrm>
        <a:prstGeom prst="rightArrow">
          <a:avLst/>
        </a:prstGeom>
        <a:solidFill>
          <a:srgbClr val="00CC9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120V AC</a:t>
          </a:r>
          <a:r>
            <a:rPr lang="en-US" cap="none" sz="800" b="0" i="0" u="none" baseline="0">
              <a:solidFill>
                <a:srgbClr val="000000"/>
              </a:solidFill>
            </a:rPr>
            <a:t> 
</a:t>
          </a:r>
        </a:p>
      </xdr:txBody>
    </xdr:sp>
    <xdr:clientData/>
  </xdr:twoCellAnchor>
  <xdr:twoCellAnchor>
    <xdr:from>
      <xdr:col>9</xdr:col>
      <xdr:colOff>419100</xdr:colOff>
      <xdr:row>15</xdr:row>
      <xdr:rowOff>419100</xdr:rowOff>
    </xdr:from>
    <xdr:to>
      <xdr:col>10</xdr:col>
      <xdr:colOff>142875</xdr:colOff>
      <xdr:row>15</xdr:row>
      <xdr:rowOff>419100</xdr:rowOff>
    </xdr:to>
    <xdr:sp>
      <xdr:nvSpPr>
        <xdr:cNvPr id="11" name="Line 14"/>
        <xdr:cNvSpPr>
          <a:spLocks/>
        </xdr:cNvSpPr>
      </xdr:nvSpPr>
      <xdr:spPr>
        <a:xfrm>
          <a:off x="6477000" y="5791200"/>
          <a:ext cx="419100" cy="0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10</xdr:col>
      <xdr:colOff>152400</xdr:colOff>
      <xdr:row>12</xdr:row>
      <xdr:rowOff>114300</xdr:rowOff>
    </xdr:from>
    <xdr:to>
      <xdr:col>10</xdr:col>
      <xdr:colOff>152400</xdr:colOff>
      <xdr:row>20</xdr:row>
      <xdr:rowOff>133350</xdr:rowOff>
    </xdr:to>
    <xdr:sp>
      <xdr:nvSpPr>
        <xdr:cNvPr id="12" name="Line 15"/>
        <xdr:cNvSpPr>
          <a:spLocks/>
        </xdr:cNvSpPr>
      </xdr:nvSpPr>
      <xdr:spPr>
        <a:xfrm flipH="1">
          <a:off x="6905625" y="4752975"/>
          <a:ext cx="0" cy="2209800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10</xdr:col>
      <xdr:colOff>161925</xdr:colOff>
      <xdr:row>19</xdr:row>
      <xdr:rowOff>28575</xdr:rowOff>
    </xdr:from>
    <xdr:to>
      <xdr:col>10</xdr:col>
      <xdr:colOff>533400</xdr:colOff>
      <xdr:row>19</xdr:row>
      <xdr:rowOff>28575</xdr:rowOff>
    </xdr:to>
    <xdr:sp>
      <xdr:nvSpPr>
        <xdr:cNvPr id="13" name="Line 16"/>
        <xdr:cNvSpPr>
          <a:spLocks/>
        </xdr:cNvSpPr>
      </xdr:nvSpPr>
      <xdr:spPr>
        <a:xfrm>
          <a:off x="6915150" y="6610350"/>
          <a:ext cx="371475" cy="0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10</xdr:col>
      <xdr:colOff>533400</xdr:colOff>
      <xdr:row>18</xdr:row>
      <xdr:rowOff>47625</xdr:rowOff>
    </xdr:from>
    <xdr:to>
      <xdr:col>11</xdr:col>
      <xdr:colOff>314325</xdr:colOff>
      <xdr:row>19</xdr:row>
      <xdr:rowOff>171450</xdr:rowOff>
    </xdr:to>
    <xdr:pic>
      <xdr:nvPicPr>
        <xdr:cNvPr id="14" name="Picture 18" descr="i_ec35ps307a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86625" y="64674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304800</xdr:colOff>
      <xdr:row>19</xdr:row>
      <xdr:rowOff>9525</xdr:rowOff>
    </xdr:from>
    <xdr:to>
      <xdr:col>12</xdr:col>
      <xdr:colOff>133350</xdr:colOff>
      <xdr:row>19</xdr:row>
      <xdr:rowOff>9525</xdr:rowOff>
    </xdr:to>
    <xdr:sp>
      <xdr:nvSpPr>
        <xdr:cNvPr id="15" name="Line 19"/>
        <xdr:cNvSpPr>
          <a:spLocks/>
        </xdr:cNvSpPr>
      </xdr:nvSpPr>
      <xdr:spPr>
        <a:xfrm>
          <a:off x="7600950" y="6591300"/>
          <a:ext cx="409575" cy="0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171450</xdr:colOff>
      <xdr:row>15</xdr:row>
      <xdr:rowOff>552450</xdr:rowOff>
    </xdr:from>
    <xdr:to>
      <xdr:col>14</xdr:col>
      <xdr:colOff>28575</xdr:colOff>
      <xdr:row>17</xdr:row>
      <xdr:rowOff>95250</xdr:rowOff>
    </xdr:to>
    <xdr:sp>
      <xdr:nvSpPr>
        <xdr:cNvPr id="16" name="TextBox 21"/>
        <xdr:cNvSpPr txBox="1">
          <a:spLocks noChangeArrowheads="1"/>
        </xdr:cNvSpPr>
      </xdr:nvSpPr>
      <xdr:spPr>
        <a:xfrm>
          <a:off x="8048625" y="5924550"/>
          <a:ext cx="828675" cy="4286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Floppy Drive 0.5A
CDROM Drive 0.8A
Hard Drives, IDE, 4X 2.4A
Blowers, 4X 6.6A</a:t>
          </a:r>
        </a:p>
      </xdr:txBody>
    </xdr:sp>
    <xdr:clientData/>
  </xdr:twoCellAnchor>
  <xdr:twoCellAnchor>
    <xdr:from>
      <xdr:col>10</xdr:col>
      <xdr:colOff>171450</xdr:colOff>
      <xdr:row>16</xdr:row>
      <xdr:rowOff>47625</xdr:rowOff>
    </xdr:from>
    <xdr:to>
      <xdr:col>12</xdr:col>
      <xdr:colOff>161925</xdr:colOff>
      <xdr:row>16</xdr:row>
      <xdr:rowOff>47625</xdr:rowOff>
    </xdr:to>
    <xdr:sp>
      <xdr:nvSpPr>
        <xdr:cNvPr id="17" name="Line 22"/>
        <xdr:cNvSpPr>
          <a:spLocks/>
        </xdr:cNvSpPr>
      </xdr:nvSpPr>
      <xdr:spPr>
        <a:xfrm flipV="1">
          <a:off x="6924675" y="6143625"/>
          <a:ext cx="1114425" cy="0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171450</xdr:colOff>
      <xdr:row>14</xdr:row>
      <xdr:rowOff>85725</xdr:rowOff>
    </xdr:from>
    <xdr:to>
      <xdr:col>14</xdr:col>
      <xdr:colOff>28575</xdr:colOff>
      <xdr:row>15</xdr:row>
      <xdr:rowOff>476250</xdr:rowOff>
    </xdr:to>
    <xdr:sp>
      <xdr:nvSpPr>
        <xdr:cNvPr id="18" name="TextBox 24"/>
        <xdr:cNvSpPr txBox="1">
          <a:spLocks noChangeArrowheads="1"/>
        </xdr:cNvSpPr>
      </xdr:nvSpPr>
      <xdr:spPr>
        <a:xfrm>
          <a:off x="8048625" y="5153025"/>
          <a:ext cx="828675" cy="6953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Mother Board 8.0A
PCI Card 5A
Hard Drives, IDE, 4X 1.2A
Blowers, 4X 6.6A
Keyboard &amp; Mouse 0.5A
Floppy Drive 0.2A
CD ROM Drive 0.2A</a:t>
          </a:r>
        </a:p>
      </xdr:txBody>
    </xdr:sp>
    <xdr:clientData/>
  </xdr:twoCellAnchor>
  <xdr:twoCellAnchor>
    <xdr:from>
      <xdr:col>10</xdr:col>
      <xdr:colOff>152400</xdr:colOff>
      <xdr:row>15</xdr:row>
      <xdr:rowOff>123825</xdr:rowOff>
    </xdr:from>
    <xdr:to>
      <xdr:col>12</xdr:col>
      <xdr:colOff>161925</xdr:colOff>
      <xdr:row>15</xdr:row>
      <xdr:rowOff>123825</xdr:rowOff>
    </xdr:to>
    <xdr:sp>
      <xdr:nvSpPr>
        <xdr:cNvPr id="19" name="Line 25"/>
        <xdr:cNvSpPr>
          <a:spLocks/>
        </xdr:cNvSpPr>
      </xdr:nvSpPr>
      <xdr:spPr>
        <a:xfrm flipV="1">
          <a:off x="6905625" y="5495925"/>
          <a:ext cx="1133475" cy="0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161925</xdr:colOff>
      <xdr:row>13</xdr:row>
      <xdr:rowOff>0</xdr:rowOff>
    </xdr:from>
    <xdr:to>
      <xdr:col>14</xdr:col>
      <xdr:colOff>28575</xdr:colOff>
      <xdr:row>13</xdr:row>
      <xdr:rowOff>219075</xdr:rowOff>
    </xdr:to>
    <xdr:sp>
      <xdr:nvSpPr>
        <xdr:cNvPr id="20" name="TextBox 27"/>
        <xdr:cNvSpPr txBox="1">
          <a:spLocks noChangeArrowheads="1"/>
        </xdr:cNvSpPr>
      </xdr:nvSpPr>
      <xdr:spPr>
        <a:xfrm>
          <a:off x="8039100" y="4800600"/>
          <a:ext cx="838200" cy="2190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Mother Board 1.5A
DDR Memory 8.5A
</a:t>
          </a:r>
        </a:p>
      </xdr:txBody>
    </xdr:sp>
    <xdr:clientData/>
  </xdr:twoCellAnchor>
  <xdr:twoCellAnchor>
    <xdr:from>
      <xdr:col>10</xdr:col>
      <xdr:colOff>152400</xdr:colOff>
      <xdr:row>13</xdr:row>
      <xdr:rowOff>114300</xdr:rowOff>
    </xdr:from>
    <xdr:to>
      <xdr:col>12</xdr:col>
      <xdr:colOff>161925</xdr:colOff>
      <xdr:row>13</xdr:row>
      <xdr:rowOff>114300</xdr:rowOff>
    </xdr:to>
    <xdr:sp>
      <xdr:nvSpPr>
        <xdr:cNvPr id="21" name="Line 28"/>
        <xdr:cNvSpPr>
          <a:spLocks/>
        </xdr:cNvSpPr>
      </xdr:nvSpPr>
      <xdr:spPr>
        <a:xfrm>
          <a:off x="6905625" y="4914900"/>
          <a:ext cx="1133475" cy="0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161925</xdr:colOff>
      <xdr:row>18</xdr:row>
      <xdr:rowOff>76200</xdr:rowOff>
    </xdr:from>
    <xdr:to>
      <xdr:col>14</xdr:col>
      <xdr:colOff>19050</xdr:colOff>
      <xdr:row>19</xdr:row>
      <xdr:rowOff>142875</xdr:rowOff>
    </xdr:to>
    <xdr:sp>
      <xdr:nvSpPr>
        <xdr:cNvPr id="22" name="TextBox 30"/>
        <xdr:cNvSpPr txBox="1">
          <a:spLocks noChangeArrowheads="1"/>
        </xdr:cNvSpPr>
      </xdr:nvSpPr>
      <xdr:spPr>
        <a:xfrm>
          <a:off x="8039100" y="6496050"/>
          <a:ext cx="828675" cy="2286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Xeon 2.4HHz, 2X 14A@12V
</a:t>
          </a:r>
        </a:p>
      </xdr:txBody>
    </xdr:sp>
    <xdr:clientData/>
  </xdr:twoCellAnchor>
  <xdr:twoCellAnchor>
    <xdr:from>
      <xdr:col>8</xdr:col>
      <xdr:colOff>95250</xdr:colOff>
      <xdr:row>19</xdr:row>
      <xdr:rowOff>123825</xdr:rowOff>
    </xdr:from>
    <xdr:to>
      <xdr:col>9</xdr:col>
      <xdr:colOff>495300</xdr:colOff>
      <xdr:row>30</xdr:row>
      <xdr:rowOff>95250</xdr:rowOff>
    </xdr:to>
    <xdr:pic>
      <xdr:nvPicPr>
        <xdr:cNvPr id="23" name="Picture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72125" y="6705600"/>
          <a:ext cx="981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18</xdr:row>
      <xdr:rowOff>133350</xdr:rowOff>
    </xdr:from>
    <xdr:to>
      <xdr:col>9</xdr:col>
      <xdr:colOff>57150</xdr:colOff>
      <xdr:row>20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6115050" y="6553200"/>
          <a:ext cx="0" cy="276225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10</xdr:col>
      <xdr:colOff>466725</xdr:colOff>
      <xdr:row>20</xdr:row>
      <xdr:rowOff>19050</xdr:rowOff>
    </xdr:from>
    <xdr:to>
      <xdr:col>12</xdr:col>
      <xdr:colOff>495300</xdr:colOff>
      <xdr:row>30</xdr:row>
      <xdr:rowOff>9525</xdr:rowOff>
    </xdr:to>
    <xdr:pic>
      <xdr:nvPicPr>
        <xdr:cNvPr id="25" name="Picture 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19950" y="6848475"/>
          <a:ext cx="1152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533400</xdr:colOff>
      <xdr:row>21</xdr:row>
      <xdr:rowOff>95250</xdr:rowOff>
    </xdr:from>
    <xdr:to>
      <xdr:col>10</xdr:col>
      <xdr:colOff>495300</xdr:colOff>
      <xdr:row>21</xdr:row>
      <xdr:rowOff>95250</xdr:rowOff>
    </xdr:to>
    <xdr:sp>
      <xdr:nvSpPr>
        <xdr:cNvPr id="26" name="Line 35"/>
        <xdr:cNvSpPr>
          <a:spLocks/>
        </xdr:cNvSpPr>
      </xdr:nvSpPr>
      <xdr:spPr>
        <a:xfrm flipH="1">
          <a:off x="6591300" y="7210425"/>
          <a:ext cx="657225" cy="0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14</xdr:col>
      <xdr:colOff>57150</xdr:colOff>
      <xdr:row>4</xdr:row>
      <xdr:rowOff>228600</xdr:rowOff>
    </xdr:from>
    <xdr:to>
      <xdr:col>18</xdr:col>
      <xdr:colOff>381000</xdr:colOff>
      <xdr:row>33</xdr:row>
      <xdr:rowOff>0</xdr:rowOff>
    </xdr:to>
    <xdr:pic>
      <xdr:nvPicPr>
        <xdr:cNvPr id="27" name="Picture 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05875" y="1419225"/>
          <a:ext cx="2514600" cy="634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40</xdr:row>
      <xdr:rowOff>0</xdr:rowOff>
    </xdr:from>
    <xdr:to>
      <xdr:col>4</xdr:col>
      <xdr:colOff>390525</xdr:colOff>
      <xdr:row>42</xdr:row>
      <xdr:rowOff>66675</xdr:rowOff>
    </xdr:to>
    <xdr:sp>
      <xdr:nvSpPr>
        <xdr:cNvPr id="28" name="AutoShape 38"/>
        <xdr:cNvSpPr>
          <a:spLocks/>
        </xdr:cNvSpPr>
      </xdr:nvSpPr>
      <xdr:spPr>
        <a:xfrm>
          <a:off x="2619375" y="8896350"/>
          <a:ext cx="838200" cy="390525"/>
        </a:xfrm>
        <a:prstGeom prst="rightArrow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208/277V AC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419100</xdr:colOff>
      <xdr:row>40</xdr:row>
      <xdr:rowOff>28575</xdr:rowOff>
    </xdr:from>
    <xdr:to>
      <xdr:col>7</xdr:col>
      <xdr:colOff>28575</xdr:colOff>
      <xdr:row>42</xdr:row>
      <xdr:rowOff>9525</xdr:rowOff>
    </xdr:to>
    <xdr:sp>
      <xdr:nvSpPr>
        <xdr:cNvPr id="29" name="AutoShape 40"/>
        <xdr:cNvSpPr>
          <a:spLocks/>
        </xdr:cNvSpPr>
      </xdr:nvSpPr>
      <xdr:spPr>
        <a:xfrm>
          <a:off x="4105275" y="8924925"/>
          <a:ext cx="819150" cy="304800"/>
        </a:xfrm>
        <a:prstGeom prst="rightArrow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48V DC</a:t>
          </a:r>
          <a:r>
            <a:rPr lang="en-US" cap="none" sz="800" b="0" i="0" u="none" baseline="0">
              <a:solidFill>
                <a:srgbClr val="000000"/>
              </a:solidFill>
            </a:rPr>
            <a:t> 
</a:t>
          </a:r>
        </a:p>
      </xdr:txBody>
    </xdr:sp>
    <xdr:clientData/>
  </xdr:twoCellAnchor>
  <xdr:twoCellAnchor>
    <xdr:from>
      <xdr:col>7</xdr:col>
      <xdr:colOff>47625</xdr:colOff>
      <xdr:row>34</xdr:row>
      <xdr:rowOff>66675</xdr:rowOff>
    </xdr:from>
    <xdr:to>
      <xdr:col>7</xdr:col>
      <xdr:colOff>47625</xdr:colOff>
      <xdr:row>48</xdr:row>
      <xdr:rowOff>38100</xdr:rowOff>
    </xdr:to>
    <xdr:sp>
      <xdr:nvSpPr>
        <xdr:cNvPr id="30" name="Line 41"/>
        <xdr:cNvSpPr>
          <a:spLocks/>
        </xdr:cNvSpPr>
      </xdr:nvSpPr>
      <xdr:spPr>
        <a:xfrm flipH="1">
          <a:off x="4943475" y="7991475"/>
          <a:ext cx="0" cy="2238375"/>
        </a:xfrm>
        <a:prstGeom prst="line">
          <a:avLst/>
        </a:prstGeom>
        <a:noFill/>
        <a:ln w="762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419100</xdr:colOff>
      <xdr:row>45</xdr:row>
      <xdr:rowOff>95250</xdr:rowOff>
    </xdr:from>
    <xdr:to>
      <xdr:col>10</xdr:col>
      <xdr:colOff>533400</xdr:colOff>
      <xdr:row>45</xdr:row>
      <xdr:rowOff>95250</xdr:rowOff>
    </xdr:to>
    <xdr:sp>
      <xdr:nvSpPr>
        <xdr:cNvPr id="31" name="Line 42"/>
        <xdr:cNvSpPr>
          <a:spLocks/>
        </xdr:cNvSpPr>
      </xdr:nvSpPr>
      <xdr:spPr>
        <a:xfrm flipV="1">
          <a:off x="6477000" y="9801225"/>
          <a:ext cx="809625" cy="0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10</xdr:col>
      <xdr:colOff>533400</xdr:colOff>
      <xdr:row>44</xdr:row>
      <xdr:rowOff>123825</xdr:rowOff>
    </xdr:from>
    <xdr:to>
      <xdr:col>11</xdr:col>
      <xdr:colOff>314325</xdr:colOff>
      <xdr:row>46</xdr:row>
      <xdr:rowOff>85725</xdr:rowOff>
    </xdr:to>
    <xdr:pic>
      <xdr:nvPicPr>
        <xdr:cNvPr id="32" name="Picture 44" descr="i_ec35ps307a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86625" y="96678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304800</xdr:colOff>
      <xdr:row>45</xdr:row>
      <xdr:rowOff>85725</xdr:rowOff>
    </xdr:from>
    <xdr:to>
      <xdr:col>12</xdr:col>
      <xdr:colOff>133350</xdr:colOff>
      <xdr:row>45</xdr:row>
      <xdr:rowOff>85725</xdr:rowOff>
    </xdr:to>
    <xdr:sp>
      <xdr:nvSpPr>
        <xdr:cNvPr id="33" name="Line 45"/>
        <xdr:cNvSpPr>
          <a:spLocks/>
        </xdr:cNvSpPr>
      </xdr:nvSpPr>
      <xdr:spPr>
        <a:xfrm>
          <a:off x="7600950" y="9791700"/>
          <a:ext cx="409575" cy="0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171450</xdr:colOff>
      <xdr:row>41</xdr:row>
      <xdr:rowOff>76200</xdr:rowOff>
    </xdr:from>
    <xdr:to>
      <xdr:col>14</xdr:col>
      <xdr:colOff>28575</xdr:colOff>
      <xdr:row>44</xdr:row>
      <xdr:rowOff>28575</xdr:rowOff>
    </xdr:to>
    <xdr:sp>
      <xdr:nvSpPr>
        <xdr:cNvPr id="34" name="TextBox 47"/>
        <xdr:cNvSpPr txBox="1">
          <a:spLocks noChangeArrowheads="1"/>
        </xdr:cNvSpPr>
      </xdr:nvSpPr>
      <xdr:spPr>
        <a:xfrm>
          <a:off x="8048625" y="9134475"/>
          <a:ext cx="828675" cy="4381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Floppy Drive 0.5A
CDROM Drive 0.8A
Hard Drives, IDE, 4X 2.4A
Blowers, 4X 6.6A</a:t>
          </a:r>
        </a:p>
      </xdr:txBody>
    </xdr:sp>
    <xdr:clientData/>
  </xdr:twoCellAnchor>
  <xdr:twoCellAnchor>
    <xdr:from>
      <xdr:col>9</xdr:col>
      <xdr:colOff>447675</xdr:colOff>
      <xdr:row>42</xdr:row>
      <xdr:rowOff>123825</xdr:rowOff>
    </xdr:from>
    <xdr:to>
      <xdr:col>12</xdr:col>
      <xdr:colOff>161925</xdr:colOff>
      <xdr:row>42</xdr:row>
      <xdr:rowOff>123825</xdr:rowOff>
    </xdr:to>
    <xdr:sp>
      <xdr:nvSpPr>
        <xdr:cNvPr id="35" name="Line 48"/>
        <xdr:cNvSpPr>
          <a:spLocks/>
        </xdr:cNvSpPr>
      </xdr:nvSpPr>
      <xdr:spPr>
        <a:xfrm>
          <a:off x="6505575" y="9344025"/>
          <a:ext cx="1533525" cy="0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171450</xdr:colOff>
      <xdr:row>36</xdr:row>
      <xdr:rowOff>123825</xdr:rowOff>
    </xdr:from>
    <xdr:to>
      <xdr:col>14</xdr:col>
      <xdr:colOff>28575</xdr:colOff>
      <xdr:row>41</xdr:row>
      <xdr:rowOff>0</xdr:rowOff>
    </xdr:to>
    <xdr:sp>
      <xdr:nvSpPr>
        <xdr:cNvPr id="36" name="TextBox 49"/>
        <xdr:cNvSpPr txBox="1">
          <a:spLocks noChangeArrowheads="1"/>
        </xdr:cNvSpPr>
      </xdr:nvSpPr>
      <xdr:spPr>
        <a:xfrm>
          <a:off x="8048625" y="8372475"/>
          <a:ext cx="828675" cy="6858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Mother Board 8.0A
PCI Card 5A
Hard Drives, IDE, 4X 1.2A
Blowers, 4X 6.6A
Keyboard &amp; Mouse 0.5A
Floppy Drive 0.2A
CD ROM Drive 0.2A</a:t>
          </a:r>
        </a:p>
      </xdr:txBody>
    </xdr:sp>
    <xdr:clientData/>
  </xdr:twoCellAnchor>
  <xdr:twoCellAnchor>
    <xdr:from>
      <xdr:col>12</xdr:col>
      <xdr:colOff>161925</xdr:colOff>
      <xdr:row>34</xdr:row>
      <xdr:rowOff>95250</xdr:rowOff>
    </xdr:from>
    <xdr:to>
      <xdr:col>14</xdr:col>
      <xdr:colOff>28575</xdr:colOff>
      <xdr:row>36</xdr:row>
      <xdr:rowOff>9525</xdr:rowOff>
    </xdr:to>
    <xdr:sp>
      <xdr:nvSpPr>
        <xdr:cNvPr id="37" name="TextBox 51"/>
        <xdr:cNvSpPr txBox="1">
          <a:spLocks noChangeArrowheads="1"/>
        </xdr:cNvSpPr>
      </xdr:nvSpPr>
      <xdr:spPr>
        <a:xfrm>
          <a:off x="8039100" y="8020050"/>
          <a:ext cx="838200" cy="2381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Mother Board 1.5A
DDR Memory 8.5A
</a:t>
          </a:r>
        </a:p>
      </xdr:txBody>
    </xdr:sp>
    <xdr:clientData/>
  </xdr:twoCellAnchor>
  <xdr:twoCellAnchor>
    <xdr:from>
      <xdr:col>12</xdr:col>
      <xdr:colOff>161925</xdr:colOff>
      <xdr:row>45</xdr:row>
      <xdr:rowOff>0</xdr:rowOff>
    </xdr:from>
    <xdr:to>
      <xdr:col>14</xdr:col>
      <xdr:colOff>19050</xdr:colOff>
      <xdr:row>46</xdr:row>
      <xdr:rowOff>47625</xdr:rowOff>
    </xdr:to>
    <xdr:sp>
      <xdr:nvSpPr>
        <xdr:cNvPr id="38" name="TextBox 53"/>
        <xdr:cNvSpPr txBox="1">
          <a:spLocks noChangeArrowheads="1"/>
        </xdr:cNvSpPr>
      </xdr:nvSpPr>
      <xdr:spPr>
        <a:xfrm>
          <a:off x="8039100" y="9705975"/>
          <a:ext cx="828675" cy="2095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Xeon 2.4HHz, 2X 14A@12V
</a:t>
          </a:r>
        </a:p>
      </xdr:txBody>
    </xdr:sp>
    <xdr:clientData/>
  </xdr:twoCellAnchor>
  <xdr:twoCellAnchor>
    <xdr:from>
      <xdr:col>11</xdr:col>
      <xdr:colOff>419100</xdr:colOff>
      <xdr:row>47</xdr:row>
      <xdr:rowOff>28575</xdr:rowOff>
    </xdr:from>
    <xdr:to>
      <xdr:col>14</xdr:col>
      <xdr:colOff>9525</xdr:colOff>
      <xdr:row>50</xdr:row>
      <xdr:rowOff>9525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15250" y="10058400"/>
          <a:ext cx="1143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39</xdr:row>
      <xdr:rowOff>114300</xdr:rowOff>
    </xdr:from>
    <xdr:to>
      <xdr:col>5</xdr:col>
      <xdr:colOff>419100</xdr:colOff>
      <xdr:row>42</xdr:row>
      <xdr:rowOff>85725</xdr:rowOff>
    </xdr:to>
    <xdr:pic>
      <xdr:nvPicPr>
        <xdr:cNvPr id="40" name="Picture 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57575" y="8848725"/>
          <a:ext cx="6477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333375</xdr:colOff>
      <xdr:row>34</xdr:row>
      <xdr:rowOff>28575</xdr:rowOff>
    </xdr:from>
    <xdr:to>
      <xdr:col>9</xdr:col>
      <xdr:colOff>600075</xdr:colOff>
      <xdr:row>39</xdr:row>
      <xdr:rowOff>76200</xdr:rowOff>
    </xdr:to>
    <xdr:pic>
      <xdr:nvPicPr>
        <xdr:cNvPr id="41" name="Picture 5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29225" y="7953375"/>
          <a:ext cx="1428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390525</xdr:colOff>
      <xdr:row>35</xdr:row>
      <xdr:rowOff>38100</xdr:rowOff>
    </xdr:from>
    <xdr:to>
      <xdr:col>9</xdr:col>
      <xdr:colOff>390525</xdr:colOff>
      <xdr:row>36</xdr:row>
      <xdr:rowOff>47625</xdr:rowOff>
    </xdr:to>
    <xdr:sp>
      <xdr:nvSpPr>
        <xdr:cNvPr id="42" name="Line 58"/>
        <xdr:cNvSpPr>
          <a:spLocks/>
        </xdr:cNvSpPr>
      </xdr:nvSpPr>
      <xdr:spPr>
        <a:xfrm>
          <a:off x="6448425" y="8124825"/>
          <a:ext cx="0" cy="171450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390525</xdr:colOff>
      <xdr:row>35</xdr:row>
      <xdr:rowOff>38100</xdr:rowOff>
    </xdr:from>
    <xdr:to>
      <xdr:col>12</xdr:col>
      <xdr:colOff>171450</xdr:colOff>
      <xdr:row>35</xdr:row>
      <xdr:rowOff>38100</xdr:rowOff>
    </xdr:to>
    <xdr:sp>
      <xdr:nvSpPr>
        <xdr:cNvPr id="43" name="Line 59"/>
        <xdr:cNvSpPr>
          <a:spLocks/>
        </xdr:cNvSpPr>
      </xdr:nvSpPr>
      <xdr:spPr>
        <a:xfrm flipV="1">
          <a:off x="6448425" y="8124825"/>
          <a:ext cx="1600200" cy="0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400050</xdr:colOff>
      <xdr:row>37</xdr:row>
      <xdr:rowOff>123825</xdr:rowOff>
    </xdr:from>
    <xdr:to>
      <xdr:col>9</xdr:col>
      <xdr:colOff>400050</xdr:colOff>
      <xdr:row>38</xdr:row>
      <xdr:rowOff>133350</xdr:rowOff>
    </xdr:to>
    <xdr:sp>
      <xdr:nvSpPr>
        <xdr:cNvPr id="44" name="Line 60"/>
        <xdr:cNvSpPr>
          <a:spLocks/>
        </xdr:cNvSpPr>
      </xdr:nvSpPr>
      <xdr:spPr>
        <a:xfrm>
          <a:off x="6457950" y="8534400"/>
          <a:ext cx="0" cy="171450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400050</xdr:colOff>
      <xdr:row>38</xdr:row>
      <xdr:rowOff>133350</xdr:rowOff>
    </xdr:from>
    <xdr:to>
      <xdr:col>12</xdr:col>
      <xdr:colOff>161925</xdr:colOff>
      <xdr:row>38</xdr:row>
      <xdr:rowOff>133350</xdr:rowOff>
    </xdr:to>
    <xdr:sp>
      <xdr:nvSpPr>
        <xdr:cNvPr id="45" name="Line 61"/>
        <xdr:cNvSpPr>
          <a:spLocks/>
        </xdr:cNvSpPr>
      </xdr:nvSpPr>
      <xdr:spPr>
        <a:xfrm flipV="1">
          <a:off x="6457950" y="8705850"/>
          <a:ext cx="1581150" cy="0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419100</xdr:colOff>
      <xdr:row>42</xdr:row>
      <xdr:rowOff>123825</xdr:rowOff>
    </xdr:from>
    <xdr:to>
      <xdr:col>9</xdr:col>
      <xdr:colOff>419100</xdr:colOff>
      <xdr:row>43</xdr:row>
      <xdr:rowOff>133350</xdr:rowOff>
    </xdr:to>
    <xdr:sp>
      <xdr:nvSpPr>
        <xdr:cNvPr id="46" name="Line 63"/>
        <xdr:cNvSpPr>
          <a:spLocks/>
        </xdr:cNvSpPr>
      </xdr:nvSpPr>
      <xdr:spPr>
        <a:xfrm>
          <a:off x="6477000" y="9344025"/>
          <a:ext cx="0" cy="171450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419100</xdr:colOff>
      <xdr:row>44</xdr:row>
      <xdr:rowOff>133350</xdr:rowOff>
    </xdr:from>
    <xdr:to>
      <xdr:col>9</xdr:col>
      <xdr:colOff>438150</xdr:colOff>
      <xdr:row>45</xdr:row>
      <xdr:rowOff>114300</xdr:rowOff>
    </xdr:to>
    <xdr:sp>
      <xdr:nvSpPr>
        <xdr:cNvPr id="47" name="Line 64"/>
        <xdr:cNvSpPr>
          <a:spLocks/>
        </xdr:cNvSpPr>
      </xdr:nvSpPr>
      <xdr:spPr>
        <a:xfrm flipH="1">
          <a:off x="6477000" y="9677400"/>
          <a:ext cx="9525" cy="142875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76200</xdr:colOff>
      <xdr:row>36</xdr:row>
      <xdr:rowOff>47625</xdr:rowOff>
    </xdr:from>
    <xdr:to>
      <xdr:col>7</xdr:col>
      <xdr:colOff>514350</xdr:colOff>
      <xdr:row>36</xdr:row>
      <xdr:rowOff>47625</xdr:rowOff>
    </xdr:to>
    <xdr:sp>
      <xdr:nvSpPr>
        <xdr:cNvPr id="48" name="Line 65"/>
        <xdr:cNvSpPr>
          <a:spLocks/>
        </xdr:cNvSpPr>
      </xdr:nvSpPr>
      <xdr:spPr>
        <a:xfrm>
          <a:off x="4972050" y="8296275"/>
          <a:ext cx="438150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47625</xdr:colOff>
      <xdr:row>44</xdr:row>
      <xdr:rowOff>9525</xdr:rowOff>
    </xdr:from>
    <xdr:to>
      <xdr:col>8</xdr:col>
      <xdr:colOff>190500</xdr:colOff>
      <xdr:row>44</xdr:row>
      <xdr:rowOff>9525</xdr:rowOff>
    </xdr:to>
    <xdr:sp>
      <xdr:nvSpPr>
        <xdr:cNvPr id="49" name="Line 66"/>
        <xdr:cNvSpPr>
          <a:spLocks/>
        </xdr:cNvSpPr>
      </xdr:nvSpPr>
      <xdr:spPr>
        <a:xfrm flipV="1">
          <a:off x="4943475" y="9553575"/>
          <a:ext cx="723900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4</xdr:col>
      <xdr:colOff>133350</xdr:colOff>
      <xdr:row>45</xdr:row>
      <xdr:rowOff>0</xdr:rowOff>
    </xdr:from>
    <xdr:to>
      <xdr:col>4</xdr:col>
      <xdr:colOff>590550</xdr:colOff>
      <xdr:row>47</xdr:row>
      <xdr:rowOff>114300</xdr:rowOff>
    </xdr:to>
    <xdr:pic>
      <xdr:nvPicPr>
        <xdr:cNvPr id="50" name="Picture 6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00400" y="9705975"/>
          <a:ext cx="45720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409575</xdr:colOff>
      <xdr:row>42</xdr:row>
      <xdr:rowOff>95250</xdr:rowOff>
    </xdr:from>
    <xdr:to>
      <xdr:col>4</xdr:col>
      <xdr:colOff>409575</xdr:colOff>
      <xdr:row>44</xdr:row>
      <xdr:rowOff>133350</xdr:rowOff>
    </xdr:to>
    <xdr:sp>
      <xdr:nvSpPr>
        <xdr:cNvPr id="51" name="Line 69"/>
        <xdr:cNvSpPr>
          <a:spLocks/>
        </xdr:cNvSpPr>
      </xdr:nvSpPr>
      <xdr:spPr>
        <a:xfrm flipH="1">
          <a:off x="3476625" y="9315450"/>
          <a:ext cx="0" cy="361950"/>
        </a:xfrm>
        <a:prstGeom prst="line">
          <a:avLst/>
        </a:prstGeom>
        <a:noFill/>
        <a:ln w="28575" cmpd="sng">
          <a:solidFill>
            <a:srgbClr val="008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361950</xdr:colOff>
      <xdr:row>42</xdr:row>
      <xdr:rowOff>114300</xdr:rowOff>
    </xdr:from>
    <xdr:to>
      <xdr:col>5</xdr:col>
      <xdr:colOff>371475</xdr:colOff>
      <xdr:row>44</xdr:row>
      <xdr:rowOff>133350</xdr:rowOff>
    </xdr:to>
    <xdr:sp>
      <xdr:nvSpPr>
        <xdr:cNvPr id="52" name="Line 70"/>
        <xdr:cNvSpPr>
          <a:spLocks/>
        </xdr:cNvSpPr>
      </xdr:nvSpPr>
      <xdr:spPr>
        <a:xfrm flipH="1">
          <a:off x="4048125" y="9334500"/>
          <a:ext cx="9525" cy="342900"/>
        </a:xfrm>
        <a:prstGeom prst="line">
          <a:avLst/>
        </a:prstGeom>
        <a:noFill/>
        <a:ln w="28575" cmpd="sng">
          <a:solidFill>
            <a:srgbClr val="008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123825</xdr:rowOff>
    </xdr:from>
    <xdr:to>
      <xdr:col>6</xdr:col>
      <xdr:colOff>180975</xdr:colOff>
      <xdr:row>46</xdr:row>
      <xdr:rowOff>85725</xdr:rowOff>
    </xdr:to>
    <xdr:sp>
      <xdr:nvSpPr>
        <xdr:cNvPr id="53" name="TextBox 71"/>
        <xdr:cNvSpPr txBox="1">
          <a:spLocks noChangeArrowheads="1"/>
        </xdr:cNvSpPr>
      </xdr:nvSpPr>
      <xdr:spPr>
        <a:xfrm>
          <a:off x="3686175" y="9667875"/>
          <a:ext cx="762000" cy="285750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/>
            <a:t>Option for Direct DC PV Coupling</a:t>
          </a:r>
        </a:p>
      </xdr:txBody>
    </xdr:sp>
    <xdr:clientData/>
  </xdr:twoCellAnchor>
  <xdr:oneCellAnchor>
    <xdr:from>
      <xdr:col>4</xdr:col>
      <xdr:colOff>371475</xdr:colOff>
      <xdr:row>20</xdr:row>
      <xdr:rowOff>0</xdr:rowOff>
    </xdr:from>
    <xdr:ext cx="1114425" cy="400050"/>
    <xdr:sp>
      <xdr:nvSpPr>
        <xdr:cNvPr id="54" name="AutoShape 74"/>
        <xdr:cNvSpPr>
          <a:spLocks/>
        </xdr:cNvSpPr>
      </xdr:nvSpPr>
      <xdr:spPr>
        <a:xfrm>
          <a:off x="3438525" y="6829425"/>
          <a:ext cx="1114425" cy="400050"/>
        </a:xfrm>
        <a:prstGeom prst="upArrowCallout">
          <a:avLst/>
        </a:prstGeom>
        <a:solidFill>
          <a:srgbClr val="00CC99"/>
        </a:solidFill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AC Powering Architecture</a:t>
          </a:r>
        </a:p>
      </xdr:txBody>
    </xdr:sp>
    <xdr:clientData/>
  </xdr:oneCellAnchor>
  <xdr:oneCellAnchor>
    <xdr:from>
      <xdr:col>4</xdr:col>
      <xdr:colOff>371475</xdr:colOff>
      <xdr:row>31</xdr:row>
      <xdr:rowOff>9525</xdr:rowOff>
    </xdr:from>
    <xdr:ext cx="1123950" cy="276225"/>
    <xdr:sp>
      <xdr:nvSpPr>
        <xdr:cNvPr id="55" name="AutoShape 75"/>
        <xdr:cNvSpPr>
          <a:spLocks/>
        </xdr:cNvSpPr>
      </xdr:nvSpPr>
      <xdr:spPr>
        <a:xfrm flipV="1">
          <a:off x="3438525" y="7448550"/>
          <a:ext cx="1123950" cy="276225"/>
        </a:xfrm>
        <a:prstGeom prst="upArrowCallou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DC Powering Architecture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workbookViewId="0" topLeftCell="A1">
      <selection activeCell="A1" sqref="A1:J1"/>
    </sheetView>
  </sheetViews>
  <sheetFormatPr defaultColWidth="11.00390625" defaultRowHeight="12.75"/>
  <cols>
    <col min="1" max="1" width="16.75390625" style="0" customWidth="1"/>
    <col min="2" max="2" width="7.625" style="0" customWidth="1"/>
    <col min="3" max="3" width="8.75390625" style="0" customWidth="1"/>
    <col min="4" max="4" width="7.125" style="0" customWidth="1"/>
    <col min="5" max="5" width="8.125" style="0" customWidth="1"/>
    <col min="6" max="6" width="7.625" style="0" customWidth="1"/>
    <col min="7" max="7" width="8.25390625" style="0" customWidth="1"/>
    <col min="8" max="9" width="7.625" style="0" customWidth="1"/>
    <col min="10" max="10" width="9.125" style="0" customWidth="1"/>
    <col min="11" max="11" width="7.125" style="0" customWidth="1"/>
    <col min="12" max="13" width="7.625" style="0" customWidth="1"/>
    <col min="14" max="14" width="5.125" style="0" customWidth="1"/>
    <col min="15" max="15" width="5.875" style="0" customWidth="1"/>
    <col min="16" max="20" width="7.625" style="0" customWidth="1"/>
    <col min="21" max="21" width="0" style="0" hidden="1" customWidth="1"/>
    <col min="22" max="22" width="7.75390625" style="0" hidden="1" customWidth="1"/>
    <col min="23" max="23" width="0" style="0" hidden="1" customWidth="1"/>
    <col min="24" max="16384" width="7.625" style="0" customWidth="1"/>
  </cols>
  <sheetData>
    <row r="1" spans="1:21" ht="30" customHeight="1">
      <c r="A1" s="83" t="s">
        <v>38</v>
      </c>
      <c r="B1" s="84"/>
      <c r="C1" s="84"/>
      <c r="D1" s="84"/>
      <c r="E1" s="84"/>
      <c r="F1" s="84"/>
      <c r="G1" s="84"/>
      <c r="H1" s="84"/>
      <c r="I1" s="84"/>
      <c r="J1" s="84"/>
      <c r="K1" s="1"/>
      <c r="L1" s="1"/>
      <c r="U1" t="s">
        <v>39</v>
      </c>
    </row>
    <row r="2" spans="1:23" ht="12.75" customHeight="1">
      <c r="A2" s="85" t="s">
        <v>1</v>
      </c>
      <c r="B2" s="68"/>
      <c r="C2" s="68"/>
      <c r="D2" s="68"/>
      <c r="E2" s="68"/>
      <c r="F2" s="68"/>
      <c r="G2" s="68"/>
      <c r="H2" s="68"/>
      <c r="I2" s="68"/>
      <c r="J2" s="68"/>
      <c r="V2" t="s">
        <v>40</v>
      </c>
      <c r="W2" t="s">
        <v>41</v>
      </c>
    </row>
    <row r="3" spans="1:22" ht="37.5" customHeight="1">
      <c r="A3" s="86" t="s">
        <v>2</v>
      </c>
      <c r="B3" s="87"/>
      <c r="C3" s="87"/>
      <c r="D3" s="3"/>
      <c r="E3" s="88" t="s">
        <v>3</v>
      </c>
      <c r="F3" s="89"/>
      <c r="G3" s="89"/>
      <c r="H3" s="89"/>
      <c r="U3" t="s">
        <v>42</v>
      </c>
      <c r="V3">
        <f>B15</f>
        <v>60</v>
      </c>
    </row>
    <row r="4" spans="1:22" ht="13.5" customHeight="1" thickBot="1">
      <c r="A4" s="3"/>
      <c r="B4" s="3"/>
      <c r="C4" s="3"/>
      <c r="D4" s="3"/>
      <c r="E4" s="4" t="s">
        <v>4</v>
      </c>
      <c r="U4" t="s">
        <v>43</v>
      </c>
      <c r="V4">
        <f>V3/B9</f>
        <v>71.42857142857143</v>
      </c>
    </row>
    <row r="5" spans="1:22" s="9" customFormat="1" ht="20.25" customHeight="1">
      <c r="A5" s="5"/>
      <c r="B5" s="78" t="s">
        <v>5</v>
      </c>
      <c r="C5" s="78"/>
      <c r="D5" s="6"/>
      <c r="E5" s="7"/>
      <c r="F5" s="79" t="s">
        <v>6</v>
      </c>
      <c r="G5" s="79"/>
      <c r="H5" s="79"/>
      <c r="I5" s="79"/>
      <c r="J5" s="79"/>
      <c r="K5" s="8"/>
      <c r="U5" s="9" t="s">
        <v>44</v>
      </c>
      <c r="V5" s="9">
        <f>V4+B16</f>
        <v>131.42857142857144</v>
      </c>
    </row>
    <row r="6" spans="1:22" s="9" customFormat="1" ht="135">
      <c r="A6" s="39"/>
      <c r="B6" s="11" t="s">
        <v>45</v>
      </c>
      <c r="C6" s="11" t="s">
        <v>46</v>
      </c>
      <c r="D6" s="6"/>
      <c r="E6" s="12"/>
      <c r="F6" s="13" t="s">
        <v>47</v>
      </c>
      <c r="G6" s="80" t="s">
        <v>8</v>
      </c>
      <c r="H6" s="80" t="s">
        <v>9</v>
      </c>
      <c r="I6" s="80" t="s">
        <v>10</v>
      </c>
      <c r="J6" s="80" t="s">
        <v>11</v>
      </c>
      <c r="K6" s="70" t="s">
        <v>12</v>
      </c>
      <c r="U6" s="9" t="s">
        <v>48</v>
      </c>
      <c r="V6" s="9">
        <f>V5/B8</f>
        <v>182.53968253968256</v>
      </c>
    </row>
    <row r="7" spans="1:22" s="18" customFormat="1" ht="22.5">
      <c r="A7" s="10" t="s">
        <v>13</v>
      </c>
      <c r="B7" s="40">
        <v>0.85</v>
      </c>
      <c r="C7" s="40" t="s">
        <v>49</v>
      </c>
      <c r="D7" s="14"/>
      <c r="E7" s="15" t="s">
        <v>50</v>
      </c>
      <c r="F7" s="16">
        <f>V8*B21</f>
        <v>8590.102707749767</v>
      </c>
      <c r="G7" s="81"/>
      <c r="H7" s="81">
        <f>SUM(F7+G7)</f>
        <v>8590.102707749767</v>
      </c>
      <c r="I7" s="81">
        <f>H7*8760/1000000</f>
        <v>75.24929971988796</v>
      </c>
      <c r="J7" s="81">
        <f>I7*$B$17*1000</f>
        <v>9029.915966386554</v>
      </c>
      <c r="K7" s="71">
        <f>-PV($B$19,$B$18,J7)</f>
        <v>31289.612497332328</v>
      </c>
      <c r="L7" s="17"/>
      <c r="U7" s="18" t="s">
        <v>51</v>
      </c>
      <c r="V7" s="18">
        <f>V6</f>
        <v>182.53968253968256</v>
      </c>
    </row>
    <row r="8" spans="1:22" s="18" customFormat="1" ht="22.5">
      <c r="A8" s="10" t="s">
        <v>14</v>
      </c>
      <c r="B8" s="40">
        <v>0.72</v>
      </c>
      <c r="C8" s="40" t="s">
        <v>49</v>
      </c>
      <c r="D8" s="14"/>
      <c r="E8" s="15" t="s">
        <v>52</v>
      </c>
      <c r="F8" s="16">
        <f>V15*B21</f>
        <v>6137.081835022337</v>
      </c>
      <c r="G8" s="82"/>
      <c r="H8" s="82">
        <f>SUM(F8+G8)</f>
        <v>6137.081835022337</v>
      </c>
      <c r="I8" s="82">
        <f>H8*8760/1000000</f>
        <v>53.76083687479567</v>
      </c>
      <c r="J8" s="82">
        <f>I8*$B$17*1000</f>
        <v>6451.30042497548</v>
      </c>
      <c r="K8" s="72">
        <f>-PV($B$19,$B$18,J8)</f>
        <v>22354.43731179424</v>
      </c>
      <c r="L8" s="19"/>
      <c r="U8" s="18" t="s">
        <v>53</v>
      </c>
      <c r="V8" s="18">
        <f>V7/B7</f>
        <v>214.7525676937442</v>
      </c>
    </row>
    <row r="9" spans="1:12" s="18" customFormat="1" ht="22.5">
      <c r="A9" s="10" t="s">
        <v>54</v>
      </c>
      <c r="B9" s="40">
        <v>0.84</v>
      </c>
      <c r="C9" s="40">
        <v>0.84</v>
      </c>
      <c r="D9" s="14"/>
      <c r="E9" s="41" t="s">
        <v>55</v>
      </c>
      <c r="F9" s="42">
        <f>F7-F8</f>
        <v>2453.0208727274303</v>
      </c>
      <c r="G9" s="42">
        <f>B20*F9*3412/1000/12000</f>
        <v>836.9707217745992</v>
      </c>
      <c r="H9" s="42">
        <f>SUM(F9+G9)</f>
        <v>3289.9915945020293</v>
      </c>
      <c r="I9" s="43">
        <f>H9*8760/1000000</f>
        <v>28.820326367837776</v>
      </c>
      <c r="J9" s="44">
        <f>I9*$B$17*1000</f>
        <v>3458.439164140533</v>
      </c>
      <c r="K9" s="45">
        <f>-PV($B$19,$B$18,J9)</f>
        <v>11983.856958843684</v>
      </c>
      <c r="L9" s="19"/>
    </row>
    <row r="10" spans="1:22" ht="13.5" thickBot="1">
      <c r="A10" s="46" t="s">
        <v>56</v>
      </c>
      <c r="B10" s="40" t="s">
        <v>49</v>
      </c>
      <c r="C10" s="40">
        <v>0.95</v>
      </c>
      <c r="E10" s="73" t="s">
        <v>57</v>
      </c>
      <c r="F10" s="74"/>
      <c r="G10" s="74"/>
      <c r="H10" s="47">
        <f>H9/$B$21</f>
        <v>82.24978986255073</v>
      </c>
      <c r="I10" s="20">
        <f>I9/$B$21</f>
        <v>0.7205081591959444</v>
      </c>
      <c r="J10" s="48">
        <f>J9/$B$21</f>
        <v>86.46097910351332</v>
      </c>
      <c r="K10" s="49">
        <f>K9/$B$21</f>
        <v>299.5964239710921</v>
      </c>
      <c r="U10" s="18" t="s">
        <v>58</v>
      </c>
      <c r="V10">
        <f>V4+B16*0.2</f>
        <v>83.42857142857143</v>
      </c>
    </row>
    <row r="11" spans="1:22" ht="12.75">
      <c r="A11" s="46" t="s">
        <v>59</v>
      </c>
      <c r="B11" s="40" t="s">
        <v>49</v>
      </c>
      <c r="C11" s="40">
        <v>0.9</v>
      </c>
      <c r="E11" s="75"/>
      <c r="F11" s="76"/>
      <c r="G11" s="76"/>
      <c r="H11" s="52"/>
      <c r="I11" s="53"/>
      <c r="J11" s="54"/>
      <c r="K11" s="55"/>
      <c r="U11" s="18" t="s">
        <v>60</v>
      </c>
      <c r="V11">
        <f>V10/C10</f>
        <v>87.81954887218046</v>
      </c>
    </row>
    <row r="12" spans="1:22" ht="22.5">
      <c r="A12" s="46" t="s">
        <v>61</v>
      </c>
      <c r="B12" s="40" t="s">
        <v>49</v>
      </c>
      <c r="C12" s="40">
        <v>0.92</v>
      </c>
      <c r="E12" s="50"/>
      <c r="F12" s="51"/>
      <c r="G12" s="51"/>
      <c r="H12" s="52"/>
      <c r="I12" s="53"/>
      <c r="J12" s="54"/>
      <c r="K12" s="55"/>
      <c r="U12" s="18" t="s">
        <v>62</v>
      </c>
      <c r="V12">
        <f>B16*0.8</f>
        <v>48</v>
      </c>
    </row>
    <row r="13" spans="1:22" ht="12.75">
      <c r="A13" s="36"/>
      <c r="B13" s="56"/>
      <c r="C13" s="3"/>
      <c r="D13" s="57"/>
      <c r="U13" s="18" t="s">
        <v>63</v>
      </c>
      <c r="V13">
        <f>V12/C11</f>
        <v>53.33333333333333</v>
      </c>
    </row>
    <row r="14" spans="1:22" ht="21" customHeight="1">
      <c r="A14" s="21" t="s">
        <v>16</v>
      </c>
      <c r="B14" s="58" t="s">
        <v>17</v>
      </c>
      <c r="C14" s="59" t="s">
        <v>18</v>
      </c>
      <c r="F14" s="18"/>
      <c r="U14" s="18" t="s">
        <v>64</v>
      </c>
      <c r="V14">
        <f>V13+V11</f>
        <v>141.15288220551378</v>
      </c>
    </row>
    <row r="15" spans="1:22" ht="24" customHeight="1">
      <c r="A15" s="60" t="s">
        <v>19</v>
      </c>
      <c r="B15" s="61">
        <v>60</v>
      </c>
      <c r="C15" s="62">
        <v>130</v>
      </c>
      <c r="F15" s="25"/>
      <c r="U15" s="18" t="s">
        <v>65</v>
      </c>
      <c r="V15">
        <f>V14/C12</f>
        <v>153.42704587555843</v>
      </c>
    </row>
    <row r="16" spans="1:6" ht="57" customHeight="1">
      <c r="A16" s="26" t="s">
        <v>20</v>
      </c>
      <c r="B16" s="27">
        <v>60</v>
      </c>
      <c r="C16" s="28">
        <v>220</v>
      </c>
      <c r="F16" s="25"/>
    </row>
    <row r="17" spans="1:3" ht="12.75">
      <c r="A17" s="29" t="s">
        <v>21</v>
      </c>
      <c r="B17" s="30">
        <v>0.12</v>
      </c>
      <c r="C17" s="31" t="s">
        <v>22</v>
      </c>
    </row>
    <row r="18" spans="1:3" ht="12.75">
      <c r="A18" s="32" t="s">
        <v>23</v>
      </c>
      <c r="B18" s="33">
        <v>4</v>
      </c>
      <c r="C18" s="31" t="s">
        <v>24</v>
      </c>
    </row>
    <row r="19" spans="1:3" ht="12.75">
      <c r="A19" s="24" t="s">
        <v>25</v>
      </c>
      <c r="B19" s="34">
        <v>0.06</v>
      </c>
      <c r="C19" s="31" t="s">
        <v>26</v>
      </c>
    </row>
    <row r="20" spans="1:3" ht="19.5" customHeight="1">
      <c r="A20" s="21" t="s">
        <v>27</v>
      </c>
      <c r="B20" s="35">
        <v>1200</v>
      </c>
      <c r="C20" s="10" t="s">
        <v>66</v>
      </c>
    </row>
    <row r="21" spans="1:3" ht="22.5">
      <c r="A21" s="21" t="s">
        <v>15</v>
      </c>
      <c r="B21" s="22">
        <v>40</v>
      </c>
      <c r="C21" s="23"/>
    </row>
    <row r="23" ht="12.75" hidden="1">
      <c r="A23" t="s">
        <v>28</v>
      </c>
    </row>
    <row r="24" spans="1:7" ht="48.75" hidden="1">
      <c r="A24" s="2"/>
      <c r="C24" s="2" t="s">
        <v>29</v>
      </c>
      <c r="E24" s="2" t="s">
        <v>7</v>
      </c>
      <c r="G24" s="2" t="s">
        <v>30</v>
      </c>
    </row>
    <row r="25" spans="1:13" ht="12.75" hidden="1">
      <c r="A25" s="68" t="s">
        <v>31</v>
      </c>
      <c r="B25" s="69"/>
      <c r="C25">
        <f>B15</f>
        <v>60</v>
      </c>
      <c r="E25">
        <f>B15</f>
        <v>60</v>
      </c>
      <c r="G25">
        <f>(C26-C25)-(E26-E25)</f>
        <v>0</v>
      </c>
      <c r="K25" s="77" t="s">
        <v>32</v>
      </c>
      <c r="L25" s="77"/>
      <c r="M25" s="77"/>
    </row>
    <row r="26" spans="1:5" ht="27" customHeight="1" hidden="1">
      <c r="A26" s="68" t="s">
        <v>33</v>
      </c>
      <c r="B26" s="69"/>
      <c r="C26">
        <f>C25/B9</f>
        <v>71.42857142857143</v>
      </c>
      <c r="E26">
        <f>E25/C9</f>
        <v>71.42857142857143</v>
      </c>
    </row>
    <row r="27" spans="1:7" ht="33" customHeight="1" hidden="1">
      <c r="A27" s="68" t="s">
        <v>34</v>
      </c>
      <c r="B27" s="69"/>
      <c r="C27">
        <f>B16+C26</f>
        <v>131.42857142857144</v>
      </c>
      <c r="E27">
        <f>E26+B16</f>
        <v>131.42857142857144</v>
      </c>
      <c r="G27" t="e">
        <f>(C28-C27)-(E28-E27)</f>
        <v>#VALUE!</v>
      </c>
    </row>
    <row r="28" spans="1:7" ht="33.75" customHeight="1" hidden="1">
      <c r="A28" s="68" t="s">
        <v>35</v>
      </c>
      <c r="B28" s="69"/>
      <c r="C28">
        <f>C27/B8</f>
        <v>182.53968253968256</v>
      </c>
      <c r="E28" t="e">
        <f>E27/C8</f>
        <v>#VALUE!</v>
      </c>
      <c r="G28" t="e">
        <f>(C29-C28)-(E29-E28)</f>
        <v>#VALUE!</v>
      </c>
    </row>
    <row r="29" spans="1:5" ht="33" customHeight="1" hidden="1">
      <c r="A29" s="68" t="s">
        <v>36</v>
      </c>
      <c r="B29" s="69"/>
      <c r="C29">
        <f>C28/B7</f>
        <v>214.7525676937442</v>
      </c>
      <c r="E29" t="e">
        <f>E28/C7</f>
        <v>#VALUE!</v>
      </c>
    </row>
    <row r="30" ht="12.75" hidden="1">
      <c r="A30" s="2"/>
    </row>
    <row r="31" ht="12.75">
      <c r="A31" s="2"/>
    </row>
    <row r="32" spans="1:14" ht="12.75">
      <c r="A32" s="2"/>
      <c r="J32" s="37" t="s">
        <v>37</v>
      </c>
      <c r="K32" s="38"/>
      <c r="L32" s="38"/>
      <c r="M32" s="38"/>
      <c r="N32" s="38"/>
    </row>
    <row r="33" ht="12.75">
      <c r="A33" s="2"/>
    </row>
    <row r="34" ht="12.75">
      <c r="A34" s="2"/>
    </row>
    <row r="35" ht="12.75">
      <c r="A35" s="2"/>
    </row>
    <row r="36" ht="12.75" customHeight="1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9" spans="2:3" ht="12.75">
      <c r="B49" s="66"/>
      <c r="C49" s="66"/>
    </row>
    <row r="51" spans="10:15" ht="12.75">
      <c r="J51" s="37" t="s">
        <v>37</v>
      </c>
      <c r="K51" s="63"/>
      <c r="L51" s="63"/>
      <c r="M51" s="63"/>
      <c r="N51" s="63"/>
      <c r="O51" s="63"/>
    </row>
    <row r="52" ht="12.75">
      <c r="E52" s="64" t="s">
        <v>67</v>
      </c>
    </row>
    <row r="53" spans="5:15" ht="12.75">
      <c r="E53" s="67" t="s">
        <v>68</v>
      </c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ht="12.75">
      <c r="E54" s="65" t="s">
        <v>69</v>
      </c>
    </row>
    <row r="55" ht="12.75">
      <c r="E55" s="65" t="s">
        <v>70</v>
      </c>
    </row>
    <row r="56" ht="12.75">
      <c r="E56" s="65" t="s">
        <v>0</v>
      </c>
    </row>
  </sheetData>
  <mergeCells count="21">
    <mergeCell ref="A1:J1"/>
    <mergeCell ref="A2:J2"/>
    <mergeCell ref="A3:C3"/>
    <mergeCell ref="E3:H3"/>
    <mergeCell ref="B5:C5"/>
    <mergeCell ref="F5:J5"/>
    <mergeCell ref="G6:G8"/>
    <mergeCell ref="H6:H8"/>
    <mergeCell ref="I6:I8"/>
    <mergeCell ref="J6:J8"/>
    <mergeCell ref="K6:K8"/>
    <mergeCell ref="E10:G10"/>
    <mergeCell ref="E11:G11"/>
    <mergeCell ref="A25:B25"/>
    <mergeCell ref="K25:M25"/>
    <mergeCell ref="B49:C49"/>
    <mergeCell ref="E53:O53"/>
    <mergeCell ref="A26:B26"/>
    <mergeCell ref="A27:B27"/>
    <mergeCell ref="A28:B28"/>
    <mergeCell ref="A29:B29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 Mills</dc:creator>
  <cp:keywords/>
  <dc:description/>
  <cp:lastModifiedBy>Evan Mills</cp:lastModifiedBy>
  <dcterms:created xsi:type="dcterms:W3CDTF">2004-06-19T03:28:52Z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